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2 - Cuartos\Plan 21\PUBLICAR\"/>
    </mc:Choice>
  </mc:AlternateContent>
  <xr:revisionPtr revIDLastSave="0" documentId="13_ncr:1_{BCA623FE-FD7C-4BB7-87CB-190EBA421F7E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ER 3" sheetId="32" r:id="rId1"/>
  </sheets>
  <calcPr calcId="191029"/>
</workbook>
</file>

<file path=xl/calcChain.xml><?xml version="1.0" encoding="utf-8"?>
<calcChain xmlns="http://schemas.openxmlformats.org/spreadsheetml/2006/main">
  <c r="F50" i="32" l="1"/>
  <c r="F49" i="32"/>
  <c r="F48" i="32"/>
  <c r="F47" i="32"/>
  <c r="F46" i="32"/>
  <c r="F45" i="32"/>
  <c r="F44" i="32"/>
  <c r="F43" i="32"/>
  <c r="F42" i="32" l="1"/>
  <c r="G36" i="32" l="1"/>
  <c r="F36" i="32"/>
  <c r="E30" i="32" l="1"/>
  <c r="E31" i="32"/>
  <c r="E32" i="32"/>
  <c r="E33" i="32"/>
  <c r="E34" i="32"/>
  <c r="E35" i="32"/>
  <c r="E36" i="32"/>
  <c r="E37" i="32"/>
  <c r="E38" i="32"/>
  <c r="E29" i="32"/>
  <c r="E20" i="32"/>
  <c r="E21" i="32"/>
  <c r="E22" i="32"/>
  <c r="E23" i="32"/>
  <c r="E24" i="32"/>
  <c r="E25" i="32"/>
  <c r="E26" i="32"/>
  <c r="E27" i="32"/>
  <c r="E10" i="32"/>
  <c r="E11" i="32"/>
  <c r="E12" i="32"/>
  <c r="E13" i="32"/>
  <c r="E14" i="32"/>
  <c r="E15" i="32"/>
  <c r="E16" i="32"/>
  <c r="E17" i="32"/>
  <c r="E6" i="32" l="1"/>
  <c r="E5" i="32"/>
  <c r="E52" i="32" s="1"/>
  <c r="E4" i="32"/>
  <c r="G30" i="32" l="1"/>
  <c r="G31" i="32"/>
  <c r="G32" i="32"/>
  <c r="G33" i="32"/>
  <c r="G34" i="32"/>
  <c r="G35" i="32"/>
  <c r="G37" i="32"/>
  <c r="G38" i="32"/>
  <c r="G29" i="32"/>
  <c r="G20" i="32"/>
  <c r="G21" i="32"/>
  <c r="G22" i="32"/>
  <c r="G23" i="32"/>
  <c r="G24" i="32"/>
  <c r="G25" i="32"/>
  <c r="G26" i="32"/>
  <c r="G27" i="32"/>
  <c r="G19" i="32"/>
  <c r="G10" i="32"/>
  <c r="G11" i="32"/>
  <c r="G12" i="32"/>
  <c r="G13" i="32"/>
  <c r="G14" i="32"/>
  <c r="G15" i="32"/>
  <c r="G16" i="32"/>
  <c r="G17" i="32"/>
  <c r="G9" i="32"/>
  <c r="F51" i="32" l="1"/>
  <c r="F10" i="32"/>
  <c r="F11" i="32"/>
  <c r="F12" i="32"/>
  <c r="F13" i="32"/>
  <c r="F14" i="32"/>
  <c r="F15" i="32"/>
  <c r="F16" i="32"/>
  <c r="F17" i="32"/>
  <c r="F19" i="32"/>
  <c r="F20" i="32"/>
  <c r="F21" i="32"/>
  <c r="F22" i="32"/>
  <c r="F23" i="32"/>
  <c r="F24" i="32"/>
  <c r="F25" i="32"/>
  <c r="F26" i="32"/>
  <c r="F27" i="32"/>
  <c r="F29" i="32"/>
  <c r="F30" i="32"/>
  <c r="F31" i="32"/>
  <c r="F32" i="32"/>
  <c r="F33" i="32"/>
  <c r="F34" i="32"/>
  <c r="F35" i="32"/>
  <c r="F37" i="32"/>
  <c r="F38" i="32"/>
  <c r="F9" i="32"/>
  <c r="D18" i="32"/>
  <c r="C18" i="32"/>
  <c r="C51" i="32"/>
  <c r="D39" i="32"/>
  <c r="C39" i="32"/>
  <c r="D28" i="32"/>
  <c r="C28" i="32"/>
  <c r="E18" i="32"/>
  <c r="G39" i="32"/>
  <c r="E19" i="32"/>
  <c r="G18" i="32"/>
  <c r="E9" i="32"/>
  <c r="G28" i="32" l="1"/>
  <c r="G40" i="32" s="1"/>
  <c r="E28" i="32"/>
  <c r="E39" i="32"/>
  <c r="F52" i="32" l="1"/>
  <c r="F53" i="32" s="1"/>
  <c r="E40" i="32"/>
</calcChain>
</file>

<file path=xl/sharedStrings.xml><?xml version="1.0" encoding="utf-8"?>
<sst xmlns="http://schemas.openxmlformats.org/spreadsheetml/2006/main" count="79" uniqueCount="64">
  <si>
    <t>CARGA MEDIA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</si>
  <si>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</si>
  <si>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</si>
  <si>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</si>
  <si>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</si>
  <si>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</si>
  <si>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</si>
  <si>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</si>
  <si>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</si>
  <si>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</si>
  <si>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</si>
  <si>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</si>
  <si>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</si>
  <si>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</si>
  <si>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</si>
  <si>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</si>
  <si>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</si>
  <si>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</si>
  <si>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</si>
  <si>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INGLÉS III</t>
  </si>
  <si>
    <t>DIBUJO TÉCNICO I</t>
  </si>
  <si>
    <t>ENTORNO SOCIOECONÓMICO DE MEX.</t>
  </si>
  <si>
    <t>CÁLCULO DIFERENCIAL</t>
  </si>
  <si>
    <t>GEOMETRÍA ANALÍTICA</t>
  </si>
  <si>
    <t>FÍSICA I</t>
  </si>
  <si>
    <t>QUÍMICA I</t>
  </si>
  <si>
    <t>COMUNICACIÓN CIENTÍFICA</t>
  </si>
  <si>
    <t>FÍSICA II</t>
  </si>
  <si>
    <t>QUÍMICA II</t>
  </si>
  <si>
    <t>INGLÉS IV</t>
  </si>
  <si>
    <t>DIBUJO TÉCNICO II</t>
  </si>
  <si>
    <t>4TO. NIVEL</t>
  </si>
  <si>
    <t>UNIDADES DE APRENDIZAJE</t>
  </si>
  <si>
    <t>SEM</t>
  </si>
  <si>
    <t>SUBTOTAL</t>
  </si>
  <si>
    <t>1ER.  NIVEL</t>
  </si>
  <si>
    <t>2DO.  NIVEL</t>
  </si>
  <si>
    <t>3ER.  NIVEL</t>
  </si>
  <si>
    <t>TRAYECTORIA DEL ALUMNO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</si>
  <si>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</si>
  <si>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</si>
  <si>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</si>
  <si>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</si>
  <si>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</si>
  <si>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</si>
  <si>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</si>
  <si>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CARGA MÁXIMA</t>
  </si>
  <si>
    <t>CARGA MÍNIMA</t>
  </si>
  <si>
    <t>EXPRESION ORAL Y ESCRITA I</t>
  </si>
  <si>
    <t>NC</t>
  </si>
  <si>
    <t>AUTOMOTRIZ</t>
  </si>
  <si>
    <t>SISTEMAS DEL AUTOMÓVIL</t>
  </si>
  <si>
    <t>MANEJO DE HERR. Y EQ. DE MEDICIÓN</t>
  </si>
  <si>
    <t>ADMINISTRACIÓN EMPRESARIAL AUT.</t>
  </si>
  <si>
    <t>SERVICIO INTEGRAL AL S. DE FRENOS</t>
  </si>
  <si>
    <t>SIS. DE SUSP Y DIRECC. ADAPTATIVAS</t>
  </si>
  <si>
    <t>SEGUR. CONFORT Y AERODINÁMICA</t>
  </si>
  <si>
    <t>OPTATIVA (SIS. INT. AIRE ACONDIC.)</t>
  </si>
  <si>
    <t>SEMESTRE</t>
  </si>
  <si>
    <t>I</t>
  </si>
  <si>
    <t>NC =</t>
  </si>
  <si>
    <t>NO CURSADA</t>
  </si>
  <si>
    <t>I =</t>
  </si>
  <si>
    <t>INCRITA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</si>
</sst>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5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2" fontId="0" fillId="0" borderId="0" xfId="0" applyNumberFormat="1" applyProtection="1"/>
    <xf numFmtId="2" fontId="0" fillId="2" borderId="0" xfId="0" applyNumberFormat="1" applyFill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vertical="top"/>
    </xf>
    <xf numFmtId="0" fontId="0" fillId="0" borderId="11" xfId="0" applyBorder="1" applyAlignment="1" applyProtection="1">
      <alignment horizontal="right"/>
    </xf>
    <xf numFmtId="0" fontId="6" fillId="0" borderId="25" xfId="0" applyFont="1" applyBorder="1" applyAlignment="1" applyProtection="1">
      <alignment vertical="top"/>
    </xf>
    <xf numFmtId="0" fontId="0" fillId="0" borderId="8" xfId="0" applyBorder="1" applyAlignment="1" applyProtection="1">
      <alignment horizontal="right"/>
    </xf>
    <xf numFmtId="0" fontId="6" fillId="0" borderId="28" xfId="0" applyFont="1" applyBorder="1" applyAlignment="1" applyProtection="1">
      <alignment vertical="top"/>
    </xf>
    <xf numFmtId="0" fontId="0" fillId="0" borderId="15" xfId="0" applyBorder="1" applyAlignment="1" applyProtection="1">
      <alignment horizontal="right"/>
    </xf>
    <xf numFmtId="0" fontId="1" fillId="4" borderId="2" xfId="0" applyFont="1" applyFill="1" applyBorder="1" applyProtection="1"/>
    <xf numFmtId="0" fontId="7" fillId="4" borderId="2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horizontal="right"/>
    </xf>
    <xf numFmtId="0" fontId="1" fillId="0" borderId="2" xfId="0" applyFont="1" applyBorder="1" applyProtection="1"/>
    <xf numFmtId="0" fontId="7" fillId="3" borderId="2" xfId="1" applyFont="1" applyFill="1" applyBorder="1" applyProtection="1">
      <alignment vertical="top"/>
    </xf>
    <xf numFmtId="0" fontId="0" fillId="3" borderId="7" xfId="0" applyFill="1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2" fillId="4" borderId="2" xfId="0" applyFont="1" applyFill="1" applyBorder="1" applyProtection="1"/>
    <xf numFmtId="0" fontId="5" fillId="4" borderId="2" xfId="0" applyFont="1" applyFill="1" applyBorder="1" applyAlignment="1" applyProtection="1">
      <alignment horizontal="left" vertical="center"/>
    </xf>
    <xf numFmtId="0" fontId="2" fillId="4" borderId="7" xfId="0" applyFont="1" applyFill="1" applyBorder="1" applyProtection="1"/>
    <xf numFmtId="0" fontId="2" fillId="0" borderId="10" xfId="0" applyFont="1" applyBorder="1" applyProtection="1"/>
    <xf numFmtId="0" fontId="5" fillId="0" borderId="1" xfId="0" applyFont="1" applyBorder="1" applyAlignment="1" applyProtection="1">
      <alignment horizontal="left" vertical="center"/>
    </xf>
    <xf numFmtId="0" fontId="2" fillId="0" borderId="14" xfId="0" applyFont="1" applyBorder="1" applyProtection="1"/>
    <xf numFmtId="0" fontId="5" fillId="0" borderId="20" xfId="0" applyFont="1" applyBorder="1" applyProtection="1"/>
    <xf numFmtId="0" fontId="5" fillId="2" borderId="26" xfId="0" applyFont="1" applyFill="1" applyBorder="1" applyProtection="1"/>
    <xf numFmtId="0" fontId="5" fillId="0" borderId="26" xfId="0" applyFont="1" applyFill="1" applyBorder="1" applyProtection="1"/>
    <xf numFmtId="0" fontId="5" fillId="0" borderId="27" xfId="0" applyFont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2" fontId="0" fillId="0" borderId="8" xfId="0" applyNumberFormat="1" applyBorder="1" applyAlignment="1" applyProtection="1">
      <alignment horizontal="right"/>
    </xf>
    <xf numFmtId="2" fontId="0" fillId="0" borderId="15" xfId="0" applyNumberFormat="1" applyBorder="1" applyAlignment="1" applyProtection="1">
      <alignment horizontal="right"/>
    </xf>
    <xf numFmtId="0" fontId="5" fillId="0" borderId="12" xfId="0" applyFont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right"/>
    </xf>
    <xf numFmtId="0" fontId="0" fillId="6" borderId="34" xfId="0" applyFill="1" applyBorder="1" applyAlignment="1" applyProtection="1">
      <alignment horizontal="right"/>
    </xf>
    <xf numFmtId="2" fontId="0" fillId="6" borderId="34" xfId="0" applyNumberFormat="1" applyFill="1" applyBorder="1" applyAlignment="1" applyProtection="1">
      <alignment horizontal="right"/>
    </xf>
    <xf numFmtId="0" fontId="0" fillId="6" borderId="32" xfId="0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right"/>
    </xf>
    <xf numFmtId="0" fontId="6" fillId="6" borderId="37" xfId="0" applyFont="1" applyFill="1" applyBorder="1" applyAlignment="1" applyProtection="1">
      <alignment vertical="top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8" borderId="2" xfId="0" applyFont="1" applyFill="1" applyBorder="1" applyProtection="1"/>
    <xf numFmtId="0" fontId="2" fillId="8" borderId="16" xfId="0" applyFont="1" applyFill="1" applyBorder="1" applyProtection="1"/>
    <xf numFmtId="0" fontId="0" fillId="8" borderId="16" xfId="0" applyFill="1" applyBorder="1" applyProtection="1"/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9" fillId="0" borderId="0" xfId="0" applyFont="1" applyBorder="1" applyAlignment="1" applyProtection="1">
      <alignment horizontal="center" vertical="center" wrapText="1"/>
    </xf>
    <xf numFmtId="0" fontId="1" fillId="6" borderId="33" xfId="0" applyFont="1" applyFill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1" fillId="6" borderId="27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10" fillId="5" borderId="29" xfId="0" applyFont="1" applyFill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1" fillId="6" borderId="18" xfId="0" applyFont="1" applyFill="1" applyBorder="1" applyAlignment="1" applyProtection="1">
      <alignment horizontal="center" vertical="center" textRotation="90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16" xfId="0" applyFont="1" applyBorder="1" applyAlignment="1" applyProtection="1">
      <alignment horizontal="center" vertical="center" textRotation="90"/>
    </xf>
    <xf numFmtId="0" fontId="1" fillId="0" borderId="17" xfId="0" applyFont="1" applyBorder="1" applyAlignment="1" applyProtection="1">
      <alignment horizontal="center" vertical="center" textRotation="90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1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9900"/>
      <color rgb="FFCC0066"/>
      <color rgb="FF60002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270041</xdr:rowOff>
    </xdr:from>
    <xdr:to>
      <xdr:col>1</xdr:col>
      <xdr:colOff>1172790</xdr:colOff>
      <xdr:row>5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18584-C474-477B-87AE-669A8E4AA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270041"/>
          <a:ext cx="877515" cy="89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00020"/>
  </sheetPr>
  <dimension ref="A1:O55"/>
  <sheetViews>
    <sheetView tabSelected="1" topLeftCell="A25" workbookViewId="0">
      <selection activeCell="D36" sqref="D36"/>
    </sheetView>
  </sheetViews>
  <sheetFormatPr baseColWidth="10" defaultRowHeight="15" x14ac:dyDescent="0.25"/>
  <cols>
    <col min="1" max="1" width="5.7109375" style="1" customWidth="1"/>
    <col min="2" max="2" width="28.42578125" style="2" customWidth="1"/>
    <col min="3" max="3" width="9.85546875" customWidth="1"/>
    <col min="4" max="5" width="12.28515625" customWidth="1"/>
    <col min="6" max="7" width="14.42578125" customWidth="1"/>
    <col min="15" max="15" width="0" hidden="1" customWidth="1"/>
  </cols>
  <sheetData>
    <row r="1" spans="1:7" ht="31.5" customHeight="1" x14ac:dyDescent="0.25">
      <c r="A1" s="74" t="s">
        <v>50</v>
      </c>
      <c r="B1" s="74"/>
      <c r="C1" s="74"/>
      <c r="D1" s="74"/>
      <c r="E1" s="74"/>
      <c r="F1" s="74"/>
      <c r="G1" s="74"/>
    </row>
    <row r="2" spans="1:7" x14ac:dyDescent="0.25">
      <c r="A2" s="7"/>
      <c r="B2" s="9"/>
      <c r="C2" s="8"/>
      <c r="D2" s="8"/>
      <c r="E2" s="8"/>
      <c r="F2" s="8"/>
      <c r="G2" s="8"/>
    </row>
    <row r="3" spans="1:7" x14ac:dyDescent="0.25">
      <c r="A3" s="7"/>
      <c r="B3" s="9"/>
      <c r="C3" s="8" t="s">
        <v>18</v>
      </c>
      <c r="D3" s="8"/>
      <c r="E3" s="10">
        <v>242.83</v>
      </c>
      <c r="F3" s="63" t="s">
        <v>58</v>
      </c>
      <c r="G3" s="8"/>
    </row>
    <row r="4" spans="1:7" x14ac:dyDescent="0.25">
      <c r="A4" s="7"/>
      <c r="B4" s="9"/>
      <c r="C4" s="8" t="s">
        <v>46</v>
      </c>
      <c r="D4" s="8"/>
      <c r="E4" s="10">
        <f>$E$3/F4</f>
        <v>80.943333333333342</v>
      </c>
      <c r="F4" s="63">
        <v>3</v>
      </c>
      <c r="G4" s="8"/>
    </row>
    <row r="5" spans="1:7" x14ac:dyDescent="0.25">
      <c r="A5" s="7"/>
      <c r="B5" s="9"/>
      <c r="C5" s="8" t="s">
        <v>0</v>
      </c>
      <c r="D5" s="8"/>
      <c r="E5" s="11">
        <f>$E$3/F5</f>
        <v>40.471666666666671</v>
      </c>
      <c r="F5" s="63">
        <v>6</v>
      </c>
      <c r="G5" s="8"/>
    </row>
    <row r="6" spans="1:7" ht="15.75" thickBot="1" x14ac:dyDescent="0.3">
      <c r="A6" s="7"/>
      <c r="B6" s="9"/>
      <c r="C6" s="8" t="s">
        <v>47</v>
      </c>
      <c r="D6" s="8"/>
      <c r="E6" s="10">
        <f>$E$3/F6</f>
        <v>26.981111111111112</v>
      </c>
      <c r="F6" s="64">
        <v>9</v>
      </c>
      <c r="G6" s="42"/>
    </row>
    <row r="7" spans="1:7" ht="15.75" thickBot="1" x14ac:dyDescent="0.3">
      <c r="A7" s="9"/>
      <c r="B7" s="9"/>
      <c r="C7" s="9"/>
      <c r="D7" s="9"/>
      <c r="E7" s="9"/>
      <c r="F7" s="83" t="s">
        <v>38</v>
      </c>
      <c r="G7" s="84"/>
    </row>
    <row r="8" spans="1:7" ht="26.25" thickBot="1" x14ac:dyDescent="0.3">
      <c r="A8" s="12" t="s">
        <v>33</v>
      </c>
      <c r="B8" s="13" t="s">
        <v>32</v>
      </c>
      <c r="C8" s="14" t="s">
        <v>3</v>
      </c>
      <c r="D8" s="15" t="s">
        <v>39</v>
      </c>
      <c r="E8" s="16" t="s">
        <v>43</v>
      </c>
      <c r="F8" s="14" t="s">
        <v>40</v>
      </c>
      <c r="G8" s="15" t="s">
        <v>41</v>
      </c>
    </row>
    <row r="9" spans="1:7" ht="15.75" thickBot="1" x14ac:dyDescent="0.3">
      <c r="A9" s="96" t="s">
        <v>35</v>
      </c>
      <c r="B9" s="17" t="s">
        <v>1</v>
      </c>
      <c r="C9" s="18">
        <v>5.62</v>
      </c>
      <c r="D9" s="45">
        <v>6</v>
      </c>
      <c r="E9" s="4">
        <f>IF(D9&gt;=6,C9,"0")</f>
        <v>5.62</v>
      </c>
      <c r="F9" s="5" t="str">
        <f>IF(D9="NC","NO CURSADA",IF(D9="I","INSCRITO",IF(D9&gt;5,"APROBADO","REPROBADO")))</f>
        <v>APROBADO</v>
      </c>
      <c r="G9" s="6">
        <f>IF(D9="I",C9,IF(D9&lt;6,C9,))</f>
        <v>0</v>
      </c>
    </row>
    <row r="10" spans="1:7" ht="15.75" thickBot="1" x14ac:dyDescent="0.3">
      <c r="A10" s="97"/>
      <c r="B10" s="19" t="s">
        <v>6</v>
      </c>
      <c r="C10" s="20">
        <v>3.37</v>
      </c>
      <c r="D10" s="45">
        <v>6</v>
      </c>
      <c r="E10" s="4">
        <f t="shared" ref="E10:E17" si="0">IF(D10&gt;=6,C10,"0")</f>
        <v>3.37</v>
      </c>
      <c r="F10" s="5" t="str">
        <f t="shared" ref="F10:F38" si="1">IF(D10="NC","NO CURSADA",IF(D10="I","INSCRITO",IF(D10&gt;5,"APROBADO","REPROBADO")))</f>
        <v>APROBADO</v>
      </c>
      <c r="G10" s="6">
        <f t="shared" ref="G10:G38" si="2">IF(D10="I",C10,IF(D10&lt;6,C10,))</f>
        <v>0</v>
      </c>
    </row>
    <row r="11" spans="1:7" ht="15.75" thickBot="1" x14ac:dyDescent="0.3">
      <c r="A11" s="97"/>
      <c r="B11" s="19" t="s">
        <v>4</v>
      </c>
      <c r="C11" s="43">
        <v>4.5</v>
      </c>
      <c r="D11" s="45">
        <v>6</v>
      </c>
      <c r="E11" s="4">
        <f t="shared" si="0"/>
        <v>4.5</v>
      </c>
      <c r="F11" s="5" t="str">
        <f t="shared" si="1"/>
        <v>APROBADO</v>
      </c>
      <c r="G11" s="6">
        <f t="shared" si="2"/>
        <v>0</v>
      </c>
    </row>
    <row r="12" spans="1:7" ht="15.75" thickBot="1" x14ac:dyDescent="0.3">
      <c r="A12" s="97"/>
      <c r="B12" s="19" t="s">
        <v>5</v>
      </c>
      <c r="C12" s="20">
        <v>5.62</v>
      </c>
      <c r="D12" s="45">
        <v>6</v>
      </c>
      <c r="E12" s="4">
        <f t="shared" si="0"/>
        <v>5.62</v>
      </c>
      <c r="F12" s="5" t="str">
        <f t="shared" si="1"/>
        <v>APROBADO</v>
      </c>
      <c r="G12" s="6">
        <f t="shared" si="2"/>
        <v>0</v>
      </c>
    </row>
    <row r="13" spans="1:7" ht="15.75" thickBot="1" x14ac:dyDescent="0.3">
      <c r="A13" s="97"/>
      <c r="B13" s="19" t="s">
        <v>48</v>
      </c>
      <c r="C13" s="43">
        <v>4.5</v>
      </c>
      <c r="D13" s="45">
        <v>6</v>
      </c>
      <c r="E13" s="4">
        <f t="shared" si="0"/>
        <v>4.5</v>
      </c>
      <c r="F13" s="5" t="str">
        <f t="shared" si="1"/>
        <v>APROBADO</v>
      </c>
      <c r="G13" s="6">
        <f t="shared" si="2"/>
        <v>0</v>
      </c>
    </row>
    <row r="14" spans="1:7" ht="15.75" thickBot="1" x14ac:dyDescent="0.3">
      <c r="A14" s="97"/>
      <c r="B14" s="19" t="s">
        <v>9</v>
      </c>
      <c r="C14" s="20">
        <v>3.37</v>
      </c>
      <c r="D14" s="45">
        <v>6</v>
      </c>
      <c r="E14" s="4">
        <f t="shared" si="0"/>
        <v>3.37</v>
      </c>
      <c r="F14" s="5" t="str">
        <f t="shared" si="1"/>
        <v>APROBADO</v>
      </c>
      <c r="G14" s="6">
        <f t="shared" si="2"/>
        <v>0</v>
      </c>
    </row>
    <row r="15" spans="1:7" ht="15.75" thickBot="1" x14ac:dyDescent="0.3">
      <c r="A15" s="97"/>
      <c r="B15" s="19" t="s">
        <v>10</v>
      </c>
      <c r="C15" s="20">
        <v>3.37</v>
      </c>
      <c r="D15" s="45">
        <v>6</v>
      </c>
      <c r="E15" s="4">
        <f t="shared" si="0"/>
        <v>3.37</v>
      </c>
      <c r="F15" s="5" t="str">
        <f t="shared" si="1"/>
        <v>APROBADO</v>
      </c>
      <c r="G15" s="6">
        <f t="shared" si="2"/>
        <v>0</v>
      </c>
    </row>
    <row r="16" spans="1:7" ht="15.75" thickBot="1" x14ac:dyDescent="0.3">
      <c r="A16" s="97"/>
      <c r="B16" s="19" t="s">
        <v>7</v>
      </c>
      <c r="C16" s="43">
        <v>4.5</v>
      </c>
      <c r="D16" s="45">
        <v>6</v>
      </c>
      <c r="E16" s="4">
        <f t="shared" si="0"/>
        <v>4.5</v>
      </c>
      <c r="F16" s="5" t="str">
        <f t="shared" si="1"/>
        <v>APROBADO</v>
      </c>
      <c r="G16" s="6">
        <f t="shared" si="2"/>
        <v>0</v>
      </c>
    </row>
    <row r="17" spans="1:7" ht="15.75" thickBot="1" x14ac:dyDescent="0.3">
      <c r="A17" s="98"/>
      <c r="B17" s="21" t="s">
        <v>8</v>
      </c>
      <c r="C17" s="44">
        <v>0</v>
      </c>
      <c r="D17" s="45">
        <v>6</v>
      </c>
      <c r="E17" s="4">
        <f t="shared" si="0"/>
        <v>0</v>
      </c>
      <c r="F17" s="5" t="str">
        <f t="shared" si="1"/>
        <v>APROBADO</v>
      </c>
      <c r="G17" s="6">
        <f t="shared" si="2"/>
        <v>0</v>
      </c>
    </row>
    <row r="18" spans="1:7" ht="15.75" thickBot="1" x14ac:dyDescent="0.3">
      <c r="A18" s="23"/>
      <c r="B18" s="24" t="s">
        <v>34</v>
      </c>
      <c r="C18" s="25">
        <f>SUM(C9:C17)</f>
        <v>34.85</v>
      </c>
      <c r="D18" s="52">
        <f>SUM(C9:C17)</f>
        <v>34.85</v>
      </c>
      <c r="E18" s="53">
        <f>SUM(C9:C17)</f>
        <v>34.85</v>
      </c>
      <c r="F18" s="51"/>
      <c r="G18" s="54">
        <f>SUM(G9:G17)</f>
        <v>0</v>
      </c>
    </row>
    <row r="19" spans="1:7" ht="15.75" thickBot="1" x14ac:dyDescent="0.3">
      <c r="A19" s="96" t="s">
        <v>36</v>
      </c>
      <c r="B19" s="17" t="s">
        <v>2</v>
      </c>
      <c r="C19" s="18">
        <v>5.62</v>
      </c>
      <c r="D19" s="45">
        <v>6</v>
      </c>
      <c r="E19" s="4">
        <f>IF(D19&gt;=6,C19,"0")</f>
        <v>5.62</v>
      </c>
      <c r="F19" s="5" t="str">
        <f t="shared" si="1"/>
        <v>APROBADO</v>
      </c>
      <c r="G19" s="6">
        <f t="shared" si="2"/>
        <v>0</v>
      </c>
    </row>
    <row r="20" spans="1:7" ht="15.75" thickBot="1" x14ac:dyDescent="0.3">
      <c r="A20" s="97"/>
      <c r="B20" s="19" t="s">
        <v>11</v>
      </c>
      <c r="C20" s="20">
        <v>3.37</v>
      </c>
      <c r="D20" s="45">
        <v>6</v>
      </c>
      <c r="E20" s="4">
        <f t="shared" ref="E20:E27" si="3">IF(D20&gt;=6,C20,"0")</f>
        <v>3.37</v>
      </c>
      <c r="F20" s="5" t="str">
        <f t="shared" si="1"/>
        <v>APROBADO</v>
      </c>
      <c r="G20" s="6">
        <f t="shared" si="2"/>
        <v>0</v>
      </c>
    </row>
    <row r="21" spans="1:7" ht="15.75" thickBot="1" x14ac:dyDescent="0.3">
      <c r="A21" s="97"/>
      <c r="B21" s="19" t="s">
        <v>12</v>
      </c>
      <c r="C21" s="43">
        <v>4.5</v>
      </c>
      <c r="D21" s="45">
        <v>6</v>
      </c>
      <c r="E21" s="4">
        <f t="shared" si="3"/>
        <v>4.5</v>
      </c>
      <c r="F21" s="5" t="str">
        <f t="shared" si="1"/>
        <v>APROBADO</v>
      </c>
      <c r="G21" s="6">
        <f t="shared" si="2"/>
        <v>0</v>
      </c>
    </row>
    <row r="22" spans="1:7" ht="15.75" thickBot="1" x14ac:dyDescent="0.3">
      <c r="A22" s="97"/>
      <c r="B22" s="19" t="s">
        <v>13</v>
      </c>
      <c r="C22" s="20">
        <v>5.62</v>
      </c>
      <c r="D22" s="45">
        <v>6</v>
      </c>
      <c r="E22" s="4">
        <f t="shared" si="3"/>
        <v>5.62</v>
      </c>
      <c r="F22" s="5" t="str">
        <f t="shared" si="1"/>
        <v>APROBADO</v>
      </c>
      <c r="G22" s="6">
        <f t="shared" si="2"/>
        <v>0</v>
      </c>
    </row>
    <row r="23" spans="1:7" ht="15.75" thickBot="1" x14ac:dyDescent="0.3">
      <c r="A23" s="97"/>
      <c r="B23" s="19" t="s">
        <v>14</v>
      </c>
      <c r="C23" s="43">
        <v>4.5</v>
      </c>
      <c r="D23" s="45">
        <v>6</v>
      </c>
      <c r="E23" s="4">
        <f t="shared" si="3"/>
        <v>4.5</v>
      </c>
      <c r="F23" s="5" t="str">
        <f t="shared" si="1"/>
        <v>APROBADO</v>
      </c>
      <c r="G23" s="6">
        <f t="shared" si="2"/>
        <v>0</v>
      </c>
    </row>
    <row r="24" spans="1:7" ht="15.75" thickBot="1" x14ac:dyDescent="0.3">
      <c r="A24" s="97"/>
      <c r="B24" s="19" t="s">
        <v>15</v>
      </c>
      <c r="C24" s="20">
        <v>5.62</v>
      </c>
      <c r="D24" s="45">
        <v>6</v>
      </c>
      <c r="E24" s="4">
        <f t="shared" si="3"/>
        <v>5.62</v>
      </c>
      <c r="F24" s="5" t="str">
        <f t="shared" si="1"/>
        <v>APROBADO</v>
      </c>
      <c r="G24" s="6">
        <f t="shared" si="2"/>
        <v>0</v>
      </c>
    </row>
    <row r="25" spans="1:7" ht="15.75" thickBot="1" x14ac:dyDescent="0.3">
      <c r="A25" s="97"/>
      <c r="B25" s="19" t="s">
        <v>16</v>
      </c>
      <c r="C25" s="20">
        <v>3.37</v>
      </c>
      <c r="D25" s="45">
        <v>6</v>
      </c>
      <c r="E25" s="4">
        <f t="shared" si="3"/>
        <v>3.37</v>
      </c>
      <c r="F25" s="5" t="str">
        <f t="shared" si="1"/>
        <v>APROBADO</v>
      </c>
      <c r="G25" s="6">
        <f t="shared" si="2"/>
        <v>0</v>
      </c>
    </row>
    <row r="26" spans="1:7" ht="15.75" thickBot="1" x14ac:dyDescent="0.3">
      <c r="A26" s="97"/>
      <c r="B26" s="19" t="s">
        <v>17</v>
      </c>
      <c r="C26" s="43">
        <v>0</v>
      </c>
      <c r="D26" s="45">
        <v>6</v>
      </c>
      <c r="E26" s="4">
        <f t="shared" si="3"/>
        <v>0</v>
      </c>
      <c r="F26" s="5" t="str">
        <f t="shared" si="1"/>
        <v>APROBADO</v>
      </c>
      <c r="G26" s="6">
        <f t="shared" si="2"/>
        <v>0</v>
      </c>
    </row>
    <row r="27" spans="1:7" ht="22.5" customHeight="1" thickBot="1" x14ac:dyDescent="0.3">
      <c r="A27" s="98"/>
      <c r="B27" s="3" t="s">
        <v>42</v>
      </c>
      <c r="C27" s="22">
        <v>3.37</v>
      </c>
      <c r="D27" s="45">
        <v>6</v>
      </c>
      <c r="E27" s="4">
        <f t="shared" si="3"/>
        <v>3.37</v>
      </c>
      <c r="F27" s="5" t="str">
        <f t="shared" si="1"/>
        <v>APROBADO</v>
      </c>
      <c r="G27" s="6">
        <f t="shared" si="2"/>
        <v>0</v>
      </c>
    </row>
    <row r="28" spans="1:7" ht="15.75" thickBot="1" x14ac:dyDescent="0.3">
      <c r="A28" s="26"/>
      <c r="B28" s="27" t="s">
        <v>34</v>
      </c>
      <c r="C28" s="28">
        <f>SUM(C19:C27)</f>
        <v>35.97</v>
      </c>
      <c r="D28" s="55">
        <f>SUM(C19:C27)</f>
        <v>35.97</v>
      </c>
      <c r="E28" s="56">
        <f>SUM(E19:E27)</f>
        <v>35.97</v>
      </c>
      <c r="F28" s="51"/>
      <c r="G28" s="57">
        <f>SUM(G19:G27)</f>
        <v>0</v>
      </c>
    </row>
    <row r="29" spans="1:7" ht="15.75" thickBot="1" x14ac:dyDescent="0.3">
      <c r="A29" s="96" t="s">
        <v>37</v>
      </c>
      <c r="B29" s="17" t="s">
        <v>23</v>
      </c>
      <c r="C29" s="18">
        <v>5.62</v>
      </c>
      <c r="D29" s="45">
        <v>6</v>
      </c>
      <c r="E29" s="4">
        <f>IF(D29&gt;=6,C29,"0")</f>
        <v>5.62</v>
      </c>
      <c r="F29" s="5" t="str">
        <f t="shared" si="1"/>
        <v>APROBADO</v>
      </c>
      <c r="G29" s="6">
        <f t="shared" si="2"/>
        <v>0</v>
      </c>
    </row>
    <row r="30" spans="1:7" ht="15.75" thickBot="1" x14ac:dyDescent="0.3">
      <c r="A30" s="97"/>
      <c r="B30" s="19" t="s">
        <v>24</v>
      </c>
      <c r="C30" s="20">
        <v>5.62</v>
      </c>
      <c r="D30" s="45">
        <v>6</v>
      </c>
      <c r="E30" s="4">
        <f t="shared" ref="E30:E38" si="4">IF(D30&gt;=6,C30,"0")</f>
        <v>5.62</v>
      </c>
      <c r="F30" s="5" t="str">
        <f t="shared" si="1"/>
        <v>APROBADO</v>
      </c>
      <c r="G30" s="6">
        <f t="shared" si="2"/>
        <v>0</v>
      </c>
    </row>
    <row r="31" spans="1:7" ht="15.75" thickBot="1" x14ac:dyDescent="0.3">
      <c r="A31" s="97"/>
      <c r="B31" s="19" t="s">
        <v>25</v>
      </c>
      <c r="C31" s="43">
        <v>4.5</v>
      </c>
      <c r="D31" s="45">
        <v>6</v>
      </c>
      <c r="E31" s="4">
        <f t="shared" si="4"/>
        <v>4.5</v>
      </c>
      <c r="F31" s="5" t="str">
        <f t="shared" si="1"/>
        <v>APROBADO</v>
      </c>
      <c r="G31" s="6">
        <f t="shared" si="2"/>
        <v>0</v>
      </c>
    </row>
    <row r="32" spans="1:7" ht="15.75" thickBot="1" x14ac:dyDescent="0.3">
      <c r="A32" s="97"/>
      <c r="B32" s="19" t="s">
        <v>19</v>
      </c>
      <c r="C32" s="20">
        <v>6.75</v>
      </c>
      <c r="D32" s="45">
        <v>6</v>
      </c>
      <c r="E32" s="4">
        <f t="shared" si="4"/>
        <v>6.75</v>
      </c>
      <c r="F32" s="5" t="str">
        <f t="shared" si="1"/>
        <v>APROBADO</v>
      </c>
      <c r="G32" s="6">
        <f t="shared" si="2"/>
        <v>0</v>
      </c>
    </row>
    <row r="33" spans="1:15" ht="15.75" thickBot="1" x14ac:dyDescent="0.3">
      <c r="A33" s="97"/>
      <c r="B33" s="19" t="s">
        <v>26</v>
      </c>
      <c r="C33" s="20">
        <v>3.37</v>
      </c>
      <c r="D33" s="45">
        <v>6</v>
      </c>
      <c r="E33" s="4">
        <f t="shared" si="4"/>
        <v>3.37</v>
      </c>
      <c r="F33" s="5" t="str">
        <f t="shared" si="1"/>
        <v>APROBADO</v>
      </c>
      <c r="G33" s="6">
        <f t="shared" si="2"/>
        <v>0</v>
      </c>
    </row>
    <row r="34" spans="1:15" ht="15.75" thickBot="1" x14ac:dyDescent="0.3">
      <c r="A34" s="97"/>
      <c r="B34" s="19" t="s">
        <v>20</v>
      </c>
      <c r="C34" s="20">
        <v>5.62</v>
      </c>
      <c r="D34" s="45">
        <v>6</v>
      </c>
      <c r="E34" s="4">
        <f t="shared" si="4"/>
        <v>5.62</v>
      </c>
      <c r="F34" s="5" t="str">
        <f t="shared" si="1"/>
        <v>APROBADO</v>
      </c>
      <c r="G34" s="6">
        <f t="shared" si="2"/>
        <v>0</v>
      </c>
    </row>
    <row r="35" spans="1:15" ht="15.75" thickBot="1" x14ac:dyDescent="0.3">
      <c r="A35" s="97"/>
      <c r="B35" s="19" t="s">
        <v>21</v>
      </c>
      <c r="C35" s="22">
        <v>3.37</v>
      </c>
      <c r="D35" s="45">
        <v>6</v>
      </c>
      <c r="E35" s="4">
        <f t="shared" si="4"/>
        <v>3.37</v>
      </c>
      <c r="F35" s="5" t="str">
        <f t="shared" si="1"/>
        <v>APROBADO</v>
      </c>
      <c r="G35" s="6">
        <f t="shared" si="2"/>
        <v>0</v>
      </c>
    </row>
    <row r="36" spans="1:15" ht="15.75" thickBot="1" x14ac:dyDescent="0.3">
      <c r="A36" s="97"/>
      <c r="B36" s="19" t="s">
        <v>51</v>
      </c>
      <c r="C36" s="61">
        <v>5.62</v>
      </c>
      <c r="D36" s="45">
        <v>6</v>
      </c>
      <c r="E36" s="4">
        <f t="shared" si="4"/>
        <v>5.62</v>
      </c>
      <c r="F36" s="5" t="str">
        <f t="shared" si="1"/>
        <v>APROBADO</v>
      </c>
      <c r="G36" s="6">
        <f t="shared" si="2"/>
        <v>0</v>
      </c>
    </row>
    <row r="37" spans="1:15" ht="15.75" thickBot="1" x14ac:dyDescent="0.3">
      <c r="A37" s="97"/>
      <c r="B37" s="19" t="s">
        <v>52</v>
      </c>
      <c r="C37" s="29">
        <v>3.37</v>
      </c>
      <c r="D37" s="45">
        <v>6</v>
      </c>
      <c r="E37" s="4">
        <f t="shared" si="4"/>
        <v>3.37</v>
      </c>
      <c r="F37" s="5" t="str">
        <f t="shared" si="1"/>
        <v>APROBADO</v>
      </c>
      <c r="G37" s="6">
        <f t="shared" si="2"/>
        <v>0</v>
      </c>
    </row>
    <row r="38" spans="1:15" ht="15.75" thickBot="1" x14ac:dyDescent="0.3">
      <c r="A38" s="98"/>
      <c r="B38" s="21" t="s">
        <v>53</v>
      </c>
      <c r="C38" s="30">
        <v>3.37</v>
      </c>
      <c r="D38" s="45">
        <v>6</v>
      </c>
      <c r="E38" s="4">
        <f t="shared" si="4"/>
        <v>3.37</v>
      </c>
      <c r="F38" s="5" t="str">
        <f t="shared" si="1"/>
        <v>APROBADO</v>
      </c>
      <c r="G38" s="6">
        <f t="shared" si="2"/>
        <v>0</v>
      </c>
    </row>
    <row r="39" spans="1:15" ht="15.75" thickBot="1" x14ac:dyDescent="0.3">
      <c r="A39" s="31"/>
      <c r="B39" s="32" t="s">
        <v>34</v>
      </c>
      <c r="C39" s="33">
        <f>SUM(C29:C38)</f>
        <v>47.209999999999994</v>
      </c>
      <c r="D39" s="58">
        <f>SUM(C29:C38)</f>
        <v>47.209999999999994</v>
      </c>
      <c r="E39" s="53">
        <f>SUM(E29:E38)</f>
        <v>47.209999999999994</v>
      </c>
      <c r="F39" s="59"/>
      <c r="G39" s="60">
        <f>SUM(G29:G38)</f>
        <v>0</v>
      </c>
    </row>
    <row r="40" spans="1:15" ht="15.75" thickBot="1" x14ac:dyDescent="0.3">
      <c r="A40" s="34"/>
      <c r="B40" s="35"/>
      <c r="C40" s="36"/>
      <c r="D40" s="37"/>
      <c r="E40" s="38">
        <f>SUM(E39,E28,E18)</f>
        <v>118.03</v>
      </c>
      <c r="F40" s="39"/>
      <c r="G40" s="38">
        <f>SUM(G39,G28,G18)</f>
        <v>0</v>
      </c>
      <c r="O40" s="65">
        <v>0</v>
      </c>
    </row>
    <row r="41" spans="1:15" ht="15.75" thickBot="1" x14ac:dyDescent="0.3">
      <c r="A41" s="34"/>
      <c r="B41" s="13" t="s">
        <v>32</v>
      </c>
      <c r="C41" s="40" t="s">
        <v>3</v>
      </c>
      <c r="D41" s="83" t="s">
        <v>44</v>
      </c>
      <c r="E41" s="84"/>
      <c r="F41" s="85" t="s">
        <v>45</v>
      </c>
      <c r="G41" s="86"/>
      <c r="O41" s="65">
        <v>1</v>
      </c>
    </row>
    <row r="42" spans="1:15" ht="15.75" customHeight="1" x14ac:dyDescent="0.25">
      <c r="A42" s="95" t="s">
        <v>31</v>
      </c>
      <c r="B42" s="62" t="s">
        <v>22</v>
      </c>
      <c r="C42" s="47">
        <v>5.62</v>
      </c>
      <c r="D42" s="79" t="s">
        <v>49</v>
      </c>
      <c r="E42" s="80"/>
      <c r="F42" s="77">
        <f>IF(D42=0,C42,IF(D42="i",C42,IF(D42="nc",0,IF(D42&gt;5,0,C42))))</f>
        <v>0</v>
      </c>
      <c r="G42" s="78"/>
      <c r="O42" s="65">
        <v>2</v>
      </c>
    </row>
    <row r="43" spans="1:15" x14ac:dyDescent="0.25">
      <c r="A43" s="95"/>
      <c r="B43" s="62" t="s">
        <v>27</v>
      </c>
      <c r="C43" s="48">
        <v>5.62</v>
      </c>
      <c r="D43" s="75" t="s">
        <v>49</v>
      </c>
      <c r="E43" s="76"/>
      <c r="F43" s="77">
        <f t="shared" ref="F43:F50" si="5">IF(D43=0,C43,IF(D43="i",C43,IF(D43="nc",0,IF(D43&gt;5,0,C43))))</f>
        <v>0</v>
      </c>
      <c r="G43" s="78"/>
      <c r="O43" s="65">
        <v>3</v>
      </c>
    </row>
    <row r="44" spans="1:15" x14ac:dyDescent="0.25">
      <c r="A44" s="95"/>
      <c r="B44" s="62" t="s">
        <v>28</v>
      </c>
      <c r="C44" s="49">
        <v>4.5</v>
      </c>
      <c r="D44" s="75" t="s">
        <v>49</v>
      </c>
      <c r="E44" s="76"/>
      <c r="F44" s="77">
        <f t="shared" si="5"/>
        <v>0</v>
      </c>
      <c r="G44" s="78"/>
      <c r="O44" s="65">
        <v>4</v>
      </c>
    </row>
    <row r="45" spans="1:15" x14ac:dyDescent="0.25">
      <c r="A45" s="95"/>
      <c r="B45" s="62" t="s">
        <v>29</v>
      </c>
      <c r="C45" s="48">
        <v>6.75</v>
      </c>
      <c r="D45" s="75" t="s">
        <v>49</v>
      </c>
      <c r="E45" s="76"/>
      <c r="F45" s="77">
        <f t="shared" si="5"/>
        <v>0</v>
      </c>
      <c r="G45" s="78"/>
      <c r="O45" s="65">
        <v>5</v>
      </c>
    </row>
    <row r="46" spans="1:15" x14ac:dyDescent="0.25">
      <c r="A46" s="95"/>
      <c r="B46" s="62" t="s">
        <v>30</v>
      </c>
      <c r="C46" s="48">
        <v>5.62</v>
      </c>
      <c r="D46" s="75" t="s">
        <v>49</v>
      </c>
      <c r="E46" s="76"/>
      <c r="F46" s="77">
        <f t="shared" si="5"/>
        <v>0</v>
      </c>
      <c r="G46" s="78"/>
      <c r="O46" s="65">
        <v>6</v>
      </c>
    </row>
    <row r="47" spans="1:15" x14ac:dyDescent="0.25">
      <c r="A47" s="95"/>
      <c r="B47" s="62" t="s">
        <v>54</v>
      </c>
      <c r="C47" s="48">
        <v>4.5</v>
      </c>
      <c r="D47" s="75" t="s">
        <v>49</v>
      </c>
      <c r="E47" s="76"/>
      <c r="F47" s="77">
        <f t="shared" si="5"/>
        <v>0</v>
      </c>
      <c r="G47" s="78"/>
      <c r="O47" s="65">
        <v>7</v>
      </c>
    </row>
    <row r="48" spans="1:15" x14ac:dyDescent="0.25">
      <c r="A48" s="95"/>
      <c r="B48" s="62" t="s">
        <v>55</v>
      </c>
      <c r="C48" s="48">
        <v>5.62</v>
      </c>
      <c r="D48" s="75" t="s">
        <v>49</v>
      </c>
      <c r="E48" s="76"/>
      <c r="F48" s="77">
        <f t="shared" si="5"/>
        <v>0</v>
      </c>
      <c r="G48" s="78"/>
      <c r="O48" s="65">
        <v>8</v>
      </c>
    </row>
    <row r="49" spans="1:15" x14ac:dyDescent="0.25">
      <c r="A49" s="95"/>
      <c r="B49" s="62" t="s">
        <v>56</v>
      </c>
      <c r="C49" s="48">
        <v>3.37</v>
      </c>
      <c r="D49" s="75" t="s">
        <v>49</v>
      </c>
      <c r="E49" s="76"/>
      <c r="F49" s="77">
        <f t="shared" si="5"/>
        <v>0</v>
      </c>
      <c r="G49" s="78"/>
      <c r="O49" s="65">
        <v>9</v>
      </c>
    </row>
    <row r="50" spans="1:15" ht="15.75" thickBot="1" x14ac:dyDescent="0.3">
      <c r="A50" s="95"/>
      <c r="B50" s="41" t="s">
        <v>57</v>
      </c>
      <c r="C50" s="50">
        <v>3.37</v>
      </c>
      <c r="D50" s="81" t="s">
        <v>49</v>
      </c>
      <c r="E50" s="82"/>
      <c r="F50" s="77">
        <f t="shared" si="5"/>
        <v>0</v>
      </c>
      <c r="G50" s="78"/>
      <c r="O50" s="65">
        <v>10</v>
      </c>
    </row>
    <row r="51" spans="1:15" ht="15.75" thickBot="1" x14ac:dyDescent="0.3">
      <c r="A51" s="67"/>
      <c r="B51" s="68" t="s">
        <v>34</v>
      </c>
      <c r="C51" s="69">
        <f>SUM(C42:C50)</f>
        <v>44.969999999999992</v>
      </c>
      <c r="D51" s="93"/>
      <c r="E51" s="94"/>
      <c r="F51" s="93">
        <f>SUM(F42:G50)</f>
        <v>0</v>
      </c>
      <c r="G51" s="94"/>
      <c r="O51" s="66" t="s">
        <v>59</v>
      </c>
    </row>
    <row r="52" spans="1:15" ht="15.75" thickBot="1" x14ac:dyDescent="0.3">
      <c r="A52" s="7"/>
      <c r="B52" s="9"/>
      <c r="C52" s="99" t="s">
        <v>0</v>
      </c>
      <c r="D52" s="100"/>
      <c r="E52" s="46">
        <f>E5</f>
        <v>40.471666666666671</v>
      </c>
      <c r="F52" s="91">
        <f>SUM(F51,G40)</f>
        <v>0</v>
      </c>
      <c r="G52" s="92"/>
      <c r="O52" s="66" t="s">
        <v>49</v>
      </c>
    </row>
    <row r="53" spans="1:15" x14ac:dyDescent="0.25">
      <c r="A53" s="7"/>
      <c r="B53" s="9"/>
      <c r="C53" s="8"/>
      <c r="D53" s="8"/>
      <c r="E53" s="8"/>
      <c r="F53" s="87" t="str">
        <f>IF(F52&gt;$E$5,"NO PROCEDE","SI PROCEDE")</f>
        <v>SI PROCEDE</v>
      </c>
      <c r="G53" s="88"/>
    </row>
    <row r="54" spans="1:15" ht="15.75" thickBot="1" x14ac:dyDescent="0.3">
      <c r="A54" s="70" t="s">
        <v>60</v>
      </c>
      <c r="B54" s="71" t="s">
        <v>61</v>
      </c>
      <c r="F54" s="89"/>
      <c r="G54" s="90"/>
    </row>
    <row r="55" spans="1:15" x14ac:dyDescent="0.25">
      <c r="A55" s="72" t="s">
        <v>62</v>
      </c>
      <c r="B55" s="73" t="s">
        <v>63</v>
      </c>
    </row>
  </sheetData>
  <sheetProtection algorithmName="SHA-512" hashValue="CjF+O8HsRGPy1l3Y2fiCzO7AQ4b/RoLxH3rdNi8iYRH+WdlaYYnrQfv2OP9CqxiZ4kZSwBwtbfJO7GRdw6XH3w==" saltValue="F+dmAqjF/s00kvAYgEk3lA==" spinCount="100000" sheet="1" objects="1" scenarios="1" selectLockedCells="1"/>
  <mergeCells count="31">
    <mergeCell ref="F53:G54"/>
    <mergeCell ref="F52:G52"/>
    <mergeCell ref="D51:E51"/>
    <mergeCell ref="A42:A50"/>
    <mergeCell ref="A9:A17"/>
    <mergeCell ref="A19:A27"/>
    <mergeCell ref="A29:A38"/>
    <mergeCell ref="C52:D52"/>
    <mergeCell ref="F49:G49"/>
    <mergeCell ref="F51:G51"/>
    <mergeCell ref="F7:G7"/>
    <mergeCell ref="D41:E41"/>
    <mergeCell ref="F41:G41"/>
    <mergeCell ref="F42:G42"/>
    <mergeCell ref="F43:G43"/>
    <mergeCell ref="A1:G1"/>
    <mergeCell ref="D48:E48"/>
    <mergeCell ref="F48:G48"/>
    <mergeCell ref="F50:G50"/>
    <mergeCell ref="D42:E42"/>
    <mergeCell ref="D43:E43"/>
    <mergeCell ref="D44:E44"/>
    <mergeCell ref="D45:E45"/>
    <mergeCell ref="D46:E46"/>
    <mergeCell ref="D47:E47"/>
    <mergeCell ref="D49:E49"/>
    <mergeCell ref="D50:E50"/>
    <mergeCell ref="F44:G44"/>
    <mergeCell ref="F45:G45"/>
    <mergeCell ref="F46:G46"/>
    <mergeCell ref="F47:G47"/>
  </mergeCells>
  <conditionalFormatting sqref="F53">
    <cfRule type="cellIs" dxfId="15" priority="1" operator="equal">
      <formula>"NO PROCEDE"</formula>
    </cfRule>
    <cfRule type="cellIs" dxfId="14" priority="2" operator="equal">
      <formula>"SI PROCEDE"</formula>
    </cfRule>
    <cfRule type="dataBar" priority="25">
      <dataBar>
        <cfvo type="num" val="40.590000000000003"/>
        <cfvo type="num" val="42.59"/>
        <color rgb="FFFFC000"/>
      </dataBar>
    </cfRule>
  </conditionalFormatting>
  <conditionalFormatting sqref="F9:F38">
    <cfRule type="containsText" dxfId="13" priority="22" operator="containsText" text="APROBADO">
      <formula>NOT(ISERROR(SEARCH("APROBADO",F9)))</formula>
    </cfRule>
    <cfRule type="cellIs" priority="23" operator="between">
      <formula>0</formula>
      <formula>5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F9:F38">
    <cfRule type="containsText" dxfId="12" priority="21" operator="containsText" text="REPROBADO">
      <formula>NOT(ISERROR(SEARCH("REPROBADO",F9)))</formula>
    </cfRule>
  </conditionalFormatting>
  <conditionalFormatting sqref="D9:D17">
    <cfRule type="cellIs" dxfId="11" priority="20" operator="lessThan">
      <formula>6</formula>
    </cfRule>
  </conditionalFormatting>
  <conditionalFormatting sqref="D9:D17">
    <cfRule type="cellIs" dxfId="10" priority="19" operator="greaterThan">
      <formula>5</formula>
    </cfRule>
  </conditionalFormatting>
  <conditionalFormatting sqref="F19:F27">
    <cfRule type="containsText" dxfId="9" priority="16" operator="containsText" text="APROBADO">
      <formula>NOT(ISERROR(SEARCH("APROBADO",F19)))</formula>
    </cfRule>
    <cfRule type="cellIs" priority="17" operator="between">
      <formula>0</formula>
      <formula>5</formula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19:F27">
    <cfRule type="containsText" dxfId="8" priority="15" operator="containsText" text="REPROBADO">
      <formula>NOT(ISERROR(SEARCH("REPROBADO",F19)))</formula>
    </cfRule>
  </conditionalFormatting>
  <conditionalFormatting sqref="D19:D27">
    <cfRule type="cellIs" dxfId="7" priority="14" operator="lessThan">
      <formula>6</formula>
    </cfRule>
  </conditionalFormatting>
  <conditionalFormatting sqref="D19:D27">
    <cfRule type="cellIs" dxfId="6" priority="13" operator="greaterThan">
      <formula>5</formula>
    </cfRule>
  </conditionalFormatting>
  <conditionalFormatting sqref="F29:F38">
    <cfRule type="containsText" dxfId="5" priority="10" operator="containsText" text="APROBADO">
      <formula>NOT(ISERROR(SEARCH("APROBADO",F29)))</formula>
    </cfRule>
    <cfRule type="cellIs" priority="11" operator="between">
      <formula>0</formula>
      <formula>5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29:F38">
    <cfRule type="containsText" dxfId="4" priority="9" operator="containsText" text="REPROBADO">
      <formula>NOT(ISERROR(SEARCH("REPROBADO",F29)))</formula>
    </cfRule>
  </conditionalFormatting>
  <conditionalFormatting sqref="D29:D38">
    <cfRule type="cellIs" dxfId="3" priority="8" operator="lessThan">
      <formula>6</formula>
    </cfRule>
  </conditionalFormatting>
  <conditionalFormatting sqref="D29:D38">
    <cfRule type="cellIs" dxfId="2" priority="7" operator="greaterThan">
      <formula>5</formula>
    </cfRule>
  </conditionalFormatting>
  <conditionalFormatting sqref="F9:F38">
    <cfRule type="containsText" dxfId="1" priority="4" operator="containsText" text="APROBADO">
      <formula>NOT(ISERROR(SEARCH("APROBADO",F9)))</formula>
    </cfRule>
    <cfRule type="cellIs" priority="5" operator="between">
      <formula>0</formula>
      <formula>5</formula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F9:F38">
    <cfRule type="containsText" dxfId="0" priority="3" operator="containsText" text="REPROBADO">
      <formula>NOT(ISERROR(SEARCH("REPROBADO",F9)))</formula>
    </cfRule>
  </conditionalFormatting>
  <dataValidations count="1">
    <dataValidation type="list" allowBlank="1" showInputMessage="1" showErrorMessage="1" sqref="D42:E50 D29:D38 D19:D27 D9:D17" xr:uid="{7BF32C58-B12C-4626-B077-35A1E3601815}">
      <formula1>$O$40:$O$52</formula1>
    </dataValidation>
  </dataValidations>
  <pageMargins left="0.7" right="0.7" top="0.75" bottom="0.75" header="0.3" footer="0.3"/>
  <pageSetup orientation="portrait" horizontalDpi="120" verticalDpi="96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2024-02-15T14:35:23Z</dcterms:modified>
</cp:coreProperties>
</file>